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280" windowWidth="21540" windowHeight="12580" activeTab="0"/>
  </bookViews>
  <sheets>
    <sheet name="TABLEAU DES ALLURES" sheetId="1" r:id="rId1"/>
  </sheets>
  <definedNames>
    <definedName name="_xlnm._FilterDatabase" localSheetId="0">'TABLEAU DES ALLURES'!$B$2:$M$35</definedName>
    <definedName name="_xlnm.Print_Area" localSheetId="0">'TABLEAU DES ALLURES'!$B$2:$N$35</definedName>
    <definedName name="_xlnm.Print_Area_0" localSheetId="0">'TABLEAU DES ALLURES'!$B$2:$N$35</definedName>
    <definedName name="_xlnm.Print_Area_0_0" localSheetId="0">'TABLEAU DES ALLURES'!$B$2:$N$35</definedName>
    <definedName name="_xlnm.Print_Area_0_0_0" localSheetId="0">'TABLEAU DES ALLURES'!$B$2:$N$35</definedName>
    <definedName name="_xlnm.Print_Area" localSheetId="0">'TABLEAU DES ALLURES'!$B$2:$N$35</definedName>
  </definedNames>
  <calcPr fullCalcOnLoad="1"/>
</workbook>
</file>

<file path=xl/sharedStrings.xml><?xml version="1.0" encoding="utf-8"?>
<sst xmlns="http://schemas.openxmlformats.org/spreadsheetml/2006/main" count="20" uniqueCount="16">
  <si>
    <t>TABLEAU DES ALLURES SELON VMA</t>
  </si>
  <si>
    <t>DISTANCE</t>
  </si>
  <si>
    <t>ENDURANCE EN %</t>
  </si>
  <si>
    <t>RESISTANCE EN %</t>
  </si>
  <si>
    <t>VMA EN %</t>
  </si>
  <si>
    <t>EN mètres</t>
  </si>
  <si>
    <t>SEANCE DE 30"/30"</t>
  </si>
  <si>
    <t>%</t>
  </si>
  <si>
    <t>DISTANCE A</t>
  </si>
  <si>
    <t>VMA</t>
  </si>
  <si>
    <t>PARCOURIR</t>
  </si>
  <si>
    <t>TEMPS PREVISIBLE SUR :</t>
  </si>
  <si>
    <t>10KM</t>
  </si>
  <si>
    <t>SEMI MARATHON</t>
  </si>
  <si>
    <t>MARATHON</t>
  </si>
  <si>
    <t>TEMPS AU 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</si>
</sst>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h]:mm:ss;@"/>
    <numFmt numFmtId="166" formatCode="mm:ss.0;@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sz val="12"/>
      <color indexed="62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1" applyNumberFormat="0" applyAlignment="0" applyProtection="0"/>
    <xf numFmtId="0" fontId="9" fillId="29" borderId="0">
      <alignment/>
      <protection/>
    </xf>
    <xf numFmtId="0" fontId="11" fillId="30" borderId="0">
      <alignment/>
      <protection/>
    </xf>
    <xf numFmtId="0" fontId="43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  <xf numFmtId="9" fontId="1" fillId="0" borderId="0" applyFill="0" applyBorder="0" applyAlignment="0" applyProtection="0"/>
    <xf numFmtId="0" fontId="0" fillId="33" borderId="3" applyNumberFormat="0" applyFont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4" borderId="9" applyNumberFormat="0" applyAlignment="0" applyProtection="0"/>
  </cellStyleXfs>
  <cellXfs count="123">
    <xf numFmtId="0" fontId="0" fillId="0" borderId="0" xfId="0" applyAlignment="1">
      <alignment/>
    </xf>
    <xf numFmtId="0" fontId="2" fillId="35" borderId="1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164" fontId="6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6" borderId="15" xfId="0" applyFont="1" applyFill="1" applyBorder="1" applyAlignment="1">
      <alignment/>
    </xf>
    <xf numFmtId="0" fontId="10" fillId="36" borderId="15" xfId="44" applyFont="1" applyFill="1" applyBorder="1" applyAlignment="1" applyProtection="1">
      <alignment horizontal="center"/>
      <protection/>
    </xf>
    <xf numFmtId="0" fontId="12" fillId="36" borderId="15" xfId="45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" fillId="37" borderId="18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8" fillId="38" borderId="18" xfId="0" applyFont="1" applyFill="1" applyBorder="1" applyAlignment="1">
      <alignment horizontal="left" vertical="center"/>
    </xf>
    <xf numFmtId="0" fontId="0" fillId="38" borderId="19" xfId="0" applyFill="1" applyBorder="1" applyAlignment="1">
      <alignment/>
    </xf>
    <xf numFmtId="0" fontId="8" fillId="39" borderId="18" xfId="0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0" fillId="40" borderId="18" xfId="0" applyFill="1" applyBorder="1" applyAlignment="1">
      <alignment/>
    </xf>
    <xf numFmtId="0" fontId="8" fillId="40" borderId="11" xfId="0" applyFont="1" applyFill="1" applyBorder="1" applyAlignment="1">
      <alignment horizontal="center" vertical="center"/>
    </xf>
    <xf numFmtId="0" fontId="0" fillId="40" borderId="13" xfId="0" applyFill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5" fontId="0" fillId="37" borderId="24" xfId="0" applyNumberFormat="1" applyFill="1" applyBorder="1" applyAlignment="1">
      <alignment horizontal="center" vertical="center"/>
    </xf>
    <xf numFmtId="165" fontId="0" fillId="37" borderId="25" xfId="0" applyNumberFormat="1" applyFill="1" applyBorder="1" applyAlignment="1">
      <alignment horizontal="center" vertical="center"/>
    </xf>
    <xf numFmtId="165" fontId="0" fillId="38" borderId="25" xfId="0" applyNumberFormat="1" applyFill="1" applyBorder="1" applyAlignment="1">
      <alignment horizontal="center" vertical="center"/>
    </xf>
    <xf numFmtId="165" fontId="0" fillId="39" borderId="25" xfId="0" applyNumberFormat="1" applyFill="1" applyBorder="1" applyAlignment="1">
      <alignment horizontal="center" vertical="center"/>
    </xf>
    <xf numFmtId="165" fontId="0" fillId="40" borderId="25" xfId="0" applyNumberFormat="1" applyFill="1" applyBorder="1" applyAlignment="1">
      <alignment horizontal="center" vertical="center"/>
    </xf>
    <xf numFmtId="165" fontId="0" fillId="40" borderId="26" xfId="0" applyNumberFormat="1" applyFill="1" applyBorder="1" applyAlignment="1">
      <alignment horizontal="center" vertical="center"/>
    </xf>
    <xf numFmtId="165" fontId="0" fillId="40" borderId="27" xfId="0" applyNumberFormat="1" applyFill="1" applyBorder="1" applyAlignment="1">
      <alignment horizontal="center" vertical="center"/>
    </xf>
    <xf numFmtId="165" fontId="0" fillId="40" borderId="28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5" fontId="0" fillId="40" borderId="31" xfId="0" applyNumberForma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/>
    </xf>
    <xf numFmtId="0" fontId="15" fillId="36" borderId="0" xfId="0" applyFont="1" applyFill="1" applyBorder="1" applyAlignment="1">
      <alignment horizontal="left"/>
    </xf>
    <xf numFmtId="1" fontId="15" fillId="36" borderId="32" xfId="0" applyNumberFormat="1" applyFont="1" applyFill="1" applyBorder="1" applyAlignment="1">
      <alignment horizontal="center" vertical="center"/>
    </xf>
    <xf numFmtId="165" fontId="0" fillId="36" borderId="28" xfId="0" applyNumberForma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/>
    </xf>
    <xf numFmtId="1" fontId="16" fillId="36" borderId="32" xfId="0" applyNumberFormat="1" applyFont="1" applyFill="1" applyBorder="1" applyAlignment="1">
      <alignment horizontal="center" vertical="center"/>
    </xf>
    <xf numFmtId="9" fontId="0" fillId="36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41" borderId="10" xfId="0" applyFont="1" applyFill="1" applyBorder="1" applyAlignment="1">
      <alignment horizontal="left"/>
    </xf>
    <xf numFmtId="0" fontId="0" fillId="41" borderId="13" xfId="0" applyFill="1" applyBorder="1" applyAlignment="1">
      <alignment/>
    </xf>
    <xf numFmtId="0" fontId="15" fillId="41" borderId="35" xfId="0" applyFont="1" applyFill="1" applyBorder="1" applyAlignment="1">
      <alignment horizontal="center" vertical="center"/>
    </xf>
    <xf numFmtId="0" fontId="17" fillId="41" borderId="36" xfId="0" applyFont="1" applyFill="1" applyBorder="1" applyAlignment="1">
      <alignment/>
    </xf>
    <xf numFmtId="0" fontId="18" fillId="0" borderId="0" xfId="0" applyFont="1" applyAlignment="1">
      <alignment/>
    </xf>
    <xf numFmtId="165" fontId="0" fillId="40" borderId="37" xfId="0" applyNumberForma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/>
    </xf>
    <xf numFmtId="165" fontId="0" fillId="39" borderId="31" xfId="0" applyNumberFormat="1" applyFill="1" applyBorder="1" applyAlignment="1">
      <alignment horizontal="center" vertical="center"/>
    </xf>
    <xf numFmtId="165" fontId="0" fillId="36" borderId="32" xfId="0" applyNumberFormat="1" applyFill="1" applyBorder="1" applyAlignment="1">
      <alignment horizontal="center" vertical="center"/>
    </xf>
    <xf numFmtId="9" fontId="0" fillId="41" borderId="39" xfId="0" applyNumberFormat="1" applyFill="1" applyBorder="1" applyAlignment="1">
      <alignment horizontal="center" vertical="center"/>
    </xf>
    <xf numFmtId="1" fontId="0" fillId="42" borderId="40" xfId="0" applyNumberFormat="1" applyFill="1" applyBorder="1" applyAlignment="1">
      <alignment horizontal="center" vertical="center"/>
    </xf>
    <xf numFmtId="9" fontId="0" fillId="41" borderId="41" xfId="0" applyNumberFormat="1" applyFill="1" applyBorder="1" applyAlignment="1">
      <alignment horizontal="center" vertical="center"/>
    </xf>
    <xf numFmtId="1" fontId="0" fillId="42" borderId="42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5" fontId="19" fillId="36" borderId="43" xfId="0" applyNumberFormat="1" applyFont="1" applyFill="1" applyBorder="1" applyAlignment="1">
      <alignment horizontal="left" vertical="center"/>
    </xf>
    <xf numFmtId="166" fontId="14" fillId="0" borderId="44" xfId="0" applyNumberFormat="1" applyFont="1" applyBorder="1" applyAlignment="1">
      <alignment horizontal="center" vertical="center"/>
    </xf>
    <xf numFmtId="165" fontId="8" fillId="36" borderId="45" xfId="0" applyNumberFormat="1" applyFont="1" applyFill="1" applyBorder="1" applyAlignment="1">
      <alignment horizontal="center" vertical="center"/>
    </xf>
    <xf numFmtId="165" fontId="0" fillId="36" borderId="0" xfId="0" applyNumberFormat="1" applyFill="1" applyBorder="1" applyAlignment="1">
      <alignment horizontal="center" vertical="center"/>
    </xf>
    <xf numFmtId="0" fontId="15" fillId="43" borderId="46" xfId="0" applyFont="1" applyFill="1" applyBorder="1" applyAlignment="1">
      <alignment/>
    </xf>
    <xf numFmtId="165" fontId="15" fillId="43" borderId="47" xfId="0" applyNumberFormat="1" applyFont="1" applyFill="1" applyBorder="1" applyAlignment="1">
      <alignment horizontal="left" vertical="top"/>
    </xf>
    <xf numFmtId="165" fontId="8" fillId="43" borderId="48" xfId="0" applyNumberFormat="1" applyFont="1" applyFill="1" applyBorder="1" applyAlignment="1">
      <alignment horizontal="center" vertical="center"/>
    </xf>
    <xf numFmtId="165" fontId="8" fillId="43" borderId="25" xfId="0" applyNumberFormat="1" applyFont="1" applyFill="1" applyBorder="1" applyAlignment="1">
      <alignment horizontal="center" vertical="center"/>
    </xf>
    <xf numFmtId="165" fontId="15" fillId="44" borderId="49" xfId="0" applyNumberFormat="1" applyFont="1" applyFill="1" applyBorder="1" applyAlignment="1">
      <alignment horizontal="left" vertical="center"/>
    </xf>
    <xf numFmtId="0" fontId="0" fillId="44" borderId="50" xfId="0" applyFill="1" applyBorder="1" applyAlignment="1">
      <alignment horizontal="center" vertical="center"/>
    </xf>
    <xf numFmtId="165" fontId="8" fillId="44" borderId="27" xfId="0" applyNumberFormat="1" applyFont="1" applyFill="1" applyBorder="1" applyAlignment="1">
      <alignment horizontal="center" vertical="center"/>
    </xf>
    <xf numFmtId="0" fontId="15" fillId="45" borderId="51" xfId="0" applyFont="1" applyFill="1" applyBorder="1" applyAlignment="1">
      <alignment horizontal="left" vertical="center"/>
    </xf>
    <xf numFmtId="165" fontId="0" fillId="45" borderId="52" xfId="0" applyNumberFormat="1" applyFill="1" applyBorder="1" applyAlignment="1">
      <alignment horizontal="center" vertical="center"/>
    </xf>
    <xf numFmtId="165" fontId="8" fillId="45" borderId="53" xfId="0" applyNumberFormat="1" applyFont="1" applyFill="1" applyBorder="1" applyAlignment="1">
      <alignment horizontal="center" vertical="center"/>
    </xf>
    <xf numFmtId="165" fontId="0" fillId="39" borderId="33" xfId="0" applyNumberFormat="1" applyFill="1" applyBorder="1" applyAlignment="1">
      <alignment horizontal="center" vertical="center"/>
    </xf>
    <xf numFmtId="165" fontId="0" fillId="39" borderId="37" xfId="0" applyNumberFormat="1" applyFill="1" applyBorder="1" applyAlignment="1">
      <alignment horizontal="center" vertical="center"/>
    </xf>
    <xf numFmtId="0" fontId="0" fillId="0" borderId="42" xfId="0" applyBorder="1" applyAlignment="1">
      <alignment/>
    </xf>
    <xf numFmtId="165" fontId="0" fillId="38" borderId="31" xfId="0" applyNumberFormat="1" applyFill="1" applyBorder="1" applyAlignment="1">
      <alignment horizontal="center" vertical="center"/>
    </xf>
    <xf numFmtId="165" fontId="15" fillId="36" borderId="29" xfId="0" applyNumberFormat="1" applyFont="1" applyFill="1" applyBorder="1" applyAlignment="1">
      <alignment horizontal="center" vertical="center"/>
    </xf>
    <xf numFmtId="165" fontId="15" fillId="36" borderId="54" xfId="0" applyNumberFormat="1" applyFont="1" applyFill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0" fillId="0" borderId="44" xfId="0" applyNumberFormat="1" applyBorder="1" applyAlignment="1">
      <alignment horizontal="center" vertical="center"/>
    </xf>
    <xf numFmtId="165" fontId="0" fillId="36" borderId="13" xfId="0" applyNumberFormat="1" applyFill="1" applyBorder="1" applyAlignment="1">
      <alignment horizontal="center" vertical="center"/>
    </xf>
    <xf numFmtId="165" fontId="8" fillId="44" borderId="31" xfId="0" applyNumberFormat="1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165" fontId="0" fillId="36" borderId="54" xfId="0" applyNumberFormat="1" applyFill="1" applyBorder="1" applyAlignment="1">
      <alignment horizontal="center" vertical="center"/>
    </xf>
    <xf numFmtId="1" fontId="15" fillId="43" borderId="56" xfId="0" applyNumberFormat="1" applyFont="1" applyFill="1" applyBorder="1" applyAlignment="1">
      <alignment horizontal="left" vertical="center"/>
    </xf>
    <xf numFmtId="0" fontId="0" fillId="43" borderId="0" xfId="0" applyFill="1" applyBorder="1" applyAlignment="1">
      <alignment/>
    </xf>
    <xf numFmtId="165" fontId="0" fillId="43" borderId="57" xfId="0" applyNumberFormat="1" applyFill="1" applyBorder="1" applyAlignment="1">
      <alignment horizontal="center" vertical="center"/>
    </xf>
    <xf numFmtId="165" fontId="8" fillId="45" borderId="25" xfId="0" applyNumberFormat="1" applyFont="1" applyFill="1" applyBorder="1" applyAlignment="1">
      <alignment horizontal="center" vertical="center"/>
    </xf>
    <xf numFmtId="165" fontId="0" fillId="36" borderId="25" xfId="0" applyNumberForma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1" fontId="15" fillId="44" borderId="58" xfId="0" applyNumberFormat="1" applyFont="1" applyFill="1" applyBorder="1" applyAlignment="1">
      <alignment horizontal="left" vertical="center"/>
    </xf>
    <xf numFmtId="0" fontId="0" fillId="44" borderId="50" xfId="0" applyFill="1" applyBorder="1" applyAlignment="1">
      <alignment/>
    </xf>
    <xf numFmtId="165" fontId="0" fillId="44" borderId="59" xfId="0" applyNumberFormat="1" applyFill="1" applyBorder="1" applyAlignment="1">
      <alignment horizontal="center" vertical="center"/>
    </xf>
    <xf numFmtId="165" fontId="0" fillId="37" borderId="60" xfId="0" applyNumberFormat="1" applyFill="1" applyBorder="1" applyAlignment="1">
      <alignment horizontal="center" vertical="center"/>
    </xf>
    <xf numFmtId="165" fontId="0" fillId="37" borderId="61" xfId="0" applyNumberFormat="1" applyFill="1" applyBorder="1" applyAlignment="1">
      <alignment horizontal="center" vertical="center"/>
    </xf>
    <xf numFmtId="165" fontId="0" fillId="38" borderId="61" xfId="0" applyNumberFormat="1" applyFill="1" applyBorder="1" applyAlignment="1">
      <alignment horizontal="center" vertical="center"/>
    </xf>
    <xf numFmtId="165" fontId="0" fillId="38" borderId="62" xfId="0" applyNumberFormat="1" applyFill="1" applyBorder="1" applyAlignment="1">
      <alignment horizontal="center" vertical="center"/>
    </xf>
    <xf numFmtId="165" fontId="0" fillId="36" borderId="63" xfId="0" applyNumberFormat="1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1" fontId="15" fillId="45" borderId="65" xfId="0" applyNumberFormat="1" applyFont="1" applyFill="1" applyBorder="1" applyAlignment="1">
      <alignment horizontal="left" vertical="center"/>
    </xf>
    <xf numFmtId="0" fontId="0" fillId="45" borderId="66" xfId="0" applyFill="1" applyBorder="1" applyAlignment="1">
      <alignment/>
    </xf>
    <xf numFmtId="165" fontId="0" fillId="45" borderId="67" xfId="0" applyNumberForma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Excel Built-in Excel Built-in Excel Built-in Bad" xfId="44"/>
    <cellStyle name="Excel Built-in Excel Built-in Excel Built-in Excel Built-in Good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E6B9B8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3CDDD"/>
      <rgbColor rgb="00FFC7CE"/>
      <rgbColor rgb="00CC99FF"/>
      <rgbColor rgb="00FCD5B5"/>
      <rgbColor rgb="003366FF"/>
      <rgbColor rgb="0033CCCC"/>
      <rgbColor rgb="0092D050"/>
      <rgbColor rgb="00FFCC00"/>
      <rgbColor rgb="00F79646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0</xdr:rowOff>
    </xdr:from>
    <xdr:to>
      <xdr:col>10</xdr:col>
      <xdr:colOff>400050</xdr:colOff>
      <xdr:row>1</xdr:row>
      <xdr:rowOff>314325</xdr:rowOff>
    </xdr:to>
    <xdr:sp>
      <xdr:nvSpPr>
        <xdr:cNvPr id="1" name="CustomShape 1"/>
        <xdr:cNvSpPr>
          <a:spLocks/>
        </xdr:cNvSpPr>
      </xdr:nvSpPr>
      <xdr:spPr>
        <a:xfrm>
          <a:off x="6219825" y="95250"/>
          <a:ext cx="2009775" cy="314325"/>
        </a:xfrm>
        <a:custGeom>
          <a:pathLst>
            <a:path h="317500" w="2298700">
              <a:moveTo>
                <a:pt x="0" y="0"/>
              </a:moveTo>
              <a:lnTo>
                <a:pt x="5912" y="0"/>
              </a:lnTo>
              <a:lnTo>
                <a:pt x="5912" y="916"/>
              </a:lnTo>
              <a:lnTo>
                <a:pt x="0" y="91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</xdr:row>
      <xdr:rowOff>123825</xdr:rowOff>
    </xdr:from>
    <xdr:to>
      <xdr:col>8</xdr:col>
      <xdr:colOff>542925</xdr:colOff>
      <xdr:row>1</xdr:row>
      <xdr:rowOff>133350</xdr:rowOff>
    </xdr:to>
    <xdr:sp>
      <xdr:nvSpPr>
        <xdr:cNvPr id="2" name="CustomShape 1"/>
        <xdr:cNvSpPr>
          <a:spLocks/>
        </xdr:cNvSpPr>
      </xdr:nvSpPr>
      <xdr:spPr>
        <a:xfrm flipH="1" flipV="1">
          <a:off x="6219825" y="219075"/>
          <a:ext cx="447675" cy="9525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2:R39"/>
  <sheetViews>
    <sheetView showGridLines="0" tabSelected="1" workbookViewId="0" topLeftCell="A1">
      <selection activeCell="H3" sqref="H3"/>
    </sheetView>
  </sheetViews>
  <sheetFormatPr defaultColWidth="10.7109375" defaultRowHeight="15"/>
  <cols>
    <col min="1" max="1" width="1.7109375" style="0" customWidth="1"/>
    <col min="2" max="12" width="12.8515625" style="0" customWidth="1"/>
    <col min="13" max="13" width="8.421875" style="0" customWidth="1"/>
    <col min="14" max="14" width="11.7109375" style="0" customWidth="1"/>
  </cols>
  <sheetData>
    <row r="1" ht="7.5" customHeight="1"/>
    <row r="2" spans="2:15" ht="31.5">
      <c r="B2" s="1" t="s">
        <v>0</v>
      </c>
      <c r="C2" s="2"/>
      <c r="D2" s="3"/>
      <c r="E2" s="3"/>
      <c r="F2" s="4"/>
      <c r="G2" s="5"/>
      <c r="H2" s="6">
        <v>13</v>
      </c>
      <c r="I2" s="3"/>
      <c r="J2" s="3"/>
      <c r="K2" s="3"/>
      <c r="L2" s="7"/>
      <c r="M2" s="8"/>
      <c r="N2" s="8"/>
      <c r="O2" s="9"/>
    </row>
    <row r="3" spans="2:15" ht="15.75" customHeight="1">
      <c r="B3" s="10"/>
      <c r="C3" s="9"/>
      <c r="D3" s="11"/>
      <c r="E3" s="12"/>
      <c r="F3" s="13"/>
      <c r="G3" s="14"/>
      <c r="H3" s="15"/>
      <c r="I3" s="16"/>
      <c r="J3" s="9"/>
      <c r="K3" s="9"/>
      <c r="L3" s="17"/>
      <c r="M3" s="9"/>
      <c r="N3" s="9"/>
      <c r="O3" s="9"/>
    </row>
    <row r="4" spans="2:15" ht="16.5" customHeight="1">
      <c r="B4" s="18" t="s">
        <v>1</v>
      </c>
      <c r="C4" s="19"/>
      <c r="D4" s="20" t="s">
        <v>2</v>
      </c>
      <c r="E4" s="21"/>
      <c r="F4" s="22" t="s">
        <v>3</v>
      </c>
      <c r="G4" s="23"/>
      <c r="H4" s="24" t="s">
        <v>3</v>
      </c>
      <c r="I4" s="25"/>
      <c r="J4" s="26"/>
      <c r="K4" s="27" t="s">
        <v>4</v>
      </c>
      <c r="L4" s="28"/>
      <c r="M4" s="9"/>
      <c r="N4" s="9"/>
      <c r="O4" s="9"/>
    </row>
    <row r="5" spans="2:15" ht="16.5" customHeight="1">
      <c r="B5" s="29" t="s">
        <v>5</v>
      </c>
      <c r="C5" s="30">
        <v>60</v>
      </c>
      <c r="D5" s="30">
        <v>70</v>
      </c>
      <c r="E5" s="30">
        <v>75</v>
      </c>
      <c r="F5" s="31">
        <v>80</v>
      </c>
      <c r="G5" s="31">
        <v>85</v>
      </c>
      <c r="H5" s="32">
        <v>90</v>
      </c>
      <c r="I5" s="32">
        <v>95</v>
      </c>
      <c r="J5" s="33">
        <v>100</v>
      </c>
      <c r="K5" s="33">
        <v>110</v>
      </c>
      <c r="L5" s="34">
        <v>120</v>
      </c>
      <c r="M5" s="35"/>
      <c r="N5" s="9"/>
      <c r="O5" s="9"/>
    </row>
    <row r="6" spans="2:15" ht="16.5" customHeight="1">
      <c r="B6" s="36">
        <v>50</v>
      </c>
      <c r="C6" s="37">
        <f aca="true" t="shared" si="0" ref="C6:C35">(((1/(H$2*1000))*B6)/(C$5/100))/24</f>
        <v>0.0002670940170940171</v>
      </c>
      <c r="D6" s="38">
        <f aca="true" t="shared" si="1" ref="D6:D35">(((1/(H$2*1000))*B6)/(D$5/100))/24</f>
        <v>0.00022893772893772896</v>
      </c>
      <c r="E6" s="38">
        <f aca="true" t="shared" si="2" ref="E6:E35">(((1/(H$2*1000))*B6)/(E$5/100))/24</f>
        <v>0.00021367521367521368</v>
      </c>
      <c r="F6" s="39">
        <f aca="true" t="shared" si="3" ref="F6:F35">(((1/(H$2*1000))*B6)/(F$5/100))/24</f>
        <v>0.00020032051282051284</v>
      </c>
      <c r="G6" s="39">
        <f aca="true" t="shared" si="4" ref="G6:G35">(((1/(H$2*1000))*B6)/(G$5/100))/24</f>
        <v>0.0001885369532428356</v>
      </c>
      <c r="H6" s="40">
        <f aca="true" t="shared" si="5" ref="H6:H31">(((1/(H$2*1000))*B6)/(H$5/100))/24</f>
        <v>0.00017806267806267807</v>
      </c>
      <c r="I6" s="40">
        <f aca="true" t="shared" si="6" ref="I6:I31">(((1/(H$2*1000))*B6)/(I$5/100))/24</f>
        <v>0.00016869095816464237</v>
      </c>
      <c r="J6" s="41">
        <f aca="true" t="shared" si="7" ref="J6:J22">(((1/(H$2*1000))*B6)/(J$5/100))/24</f>
        <v>0.00016025641025641026</v>
      </c>
      <c r="K6" s="41">
        <f>(((1/(H$2*1000))*B6)/(K$5/100))/24</f>
        <v>0.0001456876456876457</v>
      </c>
      <c r="L6" s="42">
        <f>(((1/(H$2*1000))*B6)/(L$5/100))/24</f>
        <v>0.00013354700854700856</v>
      </c>
      <c r="M6" s="9"/>
      <c r="N6" s="9"/>
      <c r="O6" s="9"/>
    </row>
    <row r="7" spans="2:15" ht="16.5" customHeight="1">
      <c r="B7" s="36">
        <v>100</v>
      </c>
      <c r="C7" s="37">
        <f t="shared" si="0"/>
        <v>0.0005341880341880342</v>
      </c>
      <c r="D7" s="38">
        <f t="shared" si="1"/>
        <v>0.00045787545787545793</v>
      </c>
      <c r="E7" s="38">
        <f t="shared" si="2"/>
        <v>0.00042735042735042735</v>
      </c>
      <c r="F7" s="39">
        <f t="shared" si="3"/>
        <v>0.0004006410256410257</v>
      </c>
      <c r="G7" s="39">
        <f t="shared" si="4"/>
        <v>0.0003770739064856712</v>
      </c>
      <c r="H7" s="40">
        <f t="shared" si="5"/>
        <v>0.00035612535612535614</v>
      </c>
      <c r="I7" s="40">
        <f t="shared" si="6"/>
        <v>0.00033738191632928474</v>
      </c>
      <c r="J7" s="41">
        <f t="shared" si="7"/>
        <v>0.0003205128205128205</v>
      </c>
      <c r="K7" s="41">
        <f>(((1/(H$2*1000))*B7)/(K$5/100))/24</f>
        <v>0.0002913752913752914</v>
      </c>
      <c r="L7" s="43">
        <f>(((1/(H$2*1000))*B7)/(L$5/100))/24</f>
        <v>0.0002670940170940171</v>
      </c>
      <c r="M7" s="9"/>
      <c r="N7" s="9"/>
      <c r="O7" s="9"/>
    </row>
    <row r="8" spans="2:15" ht="16.5" customHeight="1">
      <c r="B8" s="36">
        <v>150</v>
      </c>
      <c r="C8" s="37">
        <f t="shared" si="0"/>
        <v>0.0008012820512820514</v>
      </c>
      <c r="D8" s="38">
        <f t="shared" si="1"/>
        <v>0.0006868131868131869</v>
      </c>
      <c r="E8" s="38">
        <f t="shared" si="2"/>
        <v>0.000641025641025641</v>
      </c>
      <c r="F8" s="39">
        <f t="shared" si="3"/>
        <v>0.0006009615384615385</v>
      </c>
      <c r="G8" s="39">
        <f t="shared" si="4"/>
        <v>0.0005656108597285068</v>
      </c>
      <c r="H8" s="40">
        <f t="shared" si="5"/>
        <v>0.0005341880341880341</v>
      </c>
      <c r="I8" s="40">
        <f t="shared" si="6"/>
        <v>0.0005060728744939272</v>
      </c>
      <c r="J8" s="41">
        <f t="shared" si="7"/>
        <v>0.0004807692307692308</v>
      </c>
      <c r="K8" s="41">
        <f>(((1/(H$2*1000))*B8)/(K$5/100))/24</f>
        <v>0.00043706293706293706</v>
      </c>
      <c r="L8" s="43">
        <f>(((1/(H$2*1000))*B8)/(L$5/100))/24</f>
        <v>0.0004006410256410257</v>
      </c>
      <c r="M8" s="9"/>
      <c r="N8" s="9"/>
      <c r="O8" s="9"/>
    </row>
    <row r="9" spans="2:15" ht="16.5" customHeight="1">
      <c r="B9" s="36">
        <v>200</v>
      </c>
      <c r="C9" s="37">
        <f t="shared" si="0"/>
        <v>0.0010683760683760685</v>
      </c>
      <c r="D9" s="38">
        <f t="shared" si="1"/>
        <v>0.0009157509157509159</v>
      </c>
      <c r="E9" s="38">
        <f t="shared" si="2"/>
        <v>0.0008547008547008547</v>
      </c>
      <c r="F9" s="39">
        <f t="shared" si="3"/>
        <v>0.0008012820512820514</v>
      </c>
      <c r="G9" s="39">
        <f t="shared" si="4"/>
        <v>0.0007541478129713424</v>
      </c>
      <c r="H9" s="40">
        <f t="shared" si="5"/>
        <v>0.0007122507122507123</v>
      </c>
      <c r="I9" s="40">
        <f t="shared" si="6"/>
        <v>0.0006747638326585695</v>
      </c>
      <c r="J9" s="41">
        <f t="shared" si="7"/>
        <v>0.000641025641025641</v>
      </c>
      <c r="K9" s="41">
        <f>(((1/(H$2*1000))*B9)/(K$5/100))/24</f>
        <v>0.0005827505827505828</v>
      </c>
      <c r="L9" s="43">
        <f>(((1/(H$2*1000))*B9)/(L$5/100))/24</f>
        <v>0.0005341880341880342</v>
      </c>
      <c r="M9" s="9"/>
      <c r="N9" s="9"/>
      <c r="O9" s="9"/>
    </row>
    <row r="10" spans="2:15" ht="16.5" customHeight="1">
      <c r="B10" s="36">
        <v>300</v>
      </c>
      <c r="C10" s="37">
        <f t="shared" si="0"/>
        <v>0.0016025641025641027</v>
      </c>
      <c r="D10" s="38">
        <f t="shared" si="1"/>
        <v>0.0013736263736263737</v>
      </c>
      <c r="E10" s="38">
        <f t="shared" si="2"/>
        <v>0.001282051282051282</v>
      </c>
      <c r="F10" s="39">
        <f t="shared" si="3"/>
        <v>0.001201923076923077</v>
      </c>
      <c r="G10" s="39">
        <f t="shared" si="4"/>
        <v>0.0011312217194570137</v>
      </c>
      <c r="H10" s="40">
        <f t="shared" si="5"/>
        <v>0.0010683760683760683</v>
      </c>
      <c r="I10" s="40">
        <f t="shared" si="6"/>
        <v>0.0010121457489878545</v>
      </c>
      <c r="J10" s="41">
        <f t="shared" si="7"/>
        <v>0.0009615384615384616</v>
      </c>
      <c r="K10" s="41">
        <f>(((1/(H$2*1000))*B10)/(K$5/100))/24</f>
        <v>0.0008741258741258741</v>
      </c>
      <c r="L10" s="44">
        <f>(((1/(H$2*1000))*B10)/(L$5/100))/24</f>
        <v>0.0008012820512820514</v>
      </c>
      <c r="M10" s="9"/>
      <c r="N10" s="9"/>
      <c r="O10" s="9"/>
    </row>
    <row r="11" spans="2:15" ht="16.5" customHeight="1">
      <c r="B11" s="36">
        <v>400</v>
      </c>
      <c r="C11" s="37">
        <f t="shared" si="0"/>
        <v>0.002136752136752137</v>
      </c>
      <c r="D11" s="38">
        <f t="shared" si="1"/>
        <v>0.0018315018315018317</v>
      </c>
      <c r="E11" s="38">
        <f t="shared" si="2"/>
        <v>0.0017094017094017094</v>
      </c>
      <c r="F11" s="39">
        <f t="shared" si="3"/>
        <v>0.0016025641025641027</v>
      </c>
      <c r="G11" s="39">
        <f t="shared" si="4"/>
        <v>0.0015082956259426848</v>
      </c>
      <c r="H11" s="40">
        <f t="shared" si="5"/>
        <v>0.0014245014245014246</v>
      </c>
      <c r="I11" s="40">
        <f t="shared" si="6"/>
        <v>0.001349527665317139</v>
      </c>
      <c r="J11" s="41">
        <f t="shared" si="7"/>
        <v>0.001282051282051282</v>
      </c>
      <c r="K11" s="45"/>
      <c r="L11" s="46"/>
      <c r="M11" s="9"/>
      <c r="N11" s="9"/>
      <c r="O11" s="9"/>
    </row>
    <row r="12" spans="2:15" ht="16.5" customHeight="1">
      <c r="B12" s="36">
        <v>500</v>
      </c>
      <c r="C12" s="37">
        <f t="shared" si="0"/>
        <v>0.0026709401709401714</v>
      </c>
      <c r="D12" s="38">
        <f t="shared" si="1"/>
        <v>0.0022893772893772895</v>
      </c>
      <c r="E12" s="38">
        <f t="shared" si="2"/>
        <v>0.002136752136752137</v>
      </c>
      <c r="F12" s="39">
        <f t="shared" si="3"/>
        <v>0.0020032051282051285</v>
      </c>
      <c r="G12" s="39">
        <f t="shared" si="4"/>
        <v>0.0018853695324283562</v>
      </c>
      <c r="H12" s="40">
        <f t="shared" si="5"/>
        <v>0.0017806267806267807</v>
      </c>
      <c r="I12" s="40">
        <f t="shared" si="6"/>
        <v>0.001686909581646424</v>
      </c>
      <c r="J12" s="47">
        <f t="shared" si="7"/>
        <v>0.0016025641025641027</v>
      </c>
      <c r="K12" s="48"/>
      <c r="L12" s="49"/>
      <c r="M12" s="50"/>
      <c r="N12" s="8"/>
      <c r="O12" s="9"/>
    </row>
    <row r="13" spans="2:15" ht="16.5" customHeight="1">
      <c r="B13" s="36">
        <v>600</v>
      </c>
      <c r="C13" s="37">
        <f t="shared" si="0"/>
        <v>0.0032051282051282055</v>
      </c>
      <c r="D13" s="38">
        <f t="shared" si="1"/>
        <v>0.0027472527472527475</v>
      </c>
      <c r="E13" s="38">
        <f t="shared" si="2"/>
        <v>0.002564102564102564</v>
      </c>
      <c r="F13" s="39">
        <f t="shared" si="3"/>
        <v>0.002403846153846154</v>
      </c>
      <c r="G13" s="39">
        <f t="shared" si="4"/>
        <v>0.0022624434389140274</v>
      </c>
      <c r="H13" s="40">
        <f t="shared" si="5"/>
        <v>0.0021367521367521365</v>
      </c>
      <c r="I13" s="40">
        <f t="shared" si="6"/>
        <v>0.002024291497975709</v>
      </c>
      <c r="J13" s="47">
        <f t="shared" si="7"/>
        <v>0.0019230769230769232</v>
      </c>
      <c r="K13" s="51"/>
      <c r="L13" s="52"/>
      <c r="M13" s="53"/>
      <c r="N13" s="54"/>
      <c r="O13" s="9"/>
    </row>
    <row r="14" spans="2:15" ht="16.5" customHeight="1">
      <c r="B14" s="36">
        <v>800</v>
      </c>
      <c r="C14" s="37">
        <f t="shared" si="0"/>
        <v>0.004273504273504274</v>
      </c>
      <c r="D14" s="38">
        <f t="shared" si="1"/>
        <v>0.0036630036630036634</v>
      </c>
      <c r="E14" s="38">
        <f t="shared" si="2"/>
        <v>0.003418803418803419</v>
      </c>
      <c r="F14" s="39">
        <f t="shared" si="3"/>
        <v>0.0032051282051282055</v>
      </c>
      <c r="G14" s="39">
        <f t="shared" si="4"/>
        <v>0.0030165912518853697</v>
      </c>
      <c r="H14" s="40">
        <f t="shared" si="5"/>
        <v>0.002849002849002849</v>
      </c>
      <c r="I14" s="40">
        <f t="shared" si="6"/>
        <v>0.002699055330634278</v>
      </c>
      <c r="J14" s="47">
        <f t="shared" si="7"/>
        <v>0.002564102564102564</v>
      </c>
      <c r="K14" s="55"/>
      <c r="L14" s="52"/>
      <c r="M14" s="53"/>
      <c r="N14" s="54"/>
      <c r="O14" s="9"/>
    </row>
    <row r="15" spans="2:15" ht="16.5" customHeight="1">
      <c r="B15" s="36">
        <v>1000</v>
      </c>
      <c r="C15" s="37">
        <f t="shared" si="0"/>
        <v>0.005341880341880343</v>
      </c>
      <c r="D15" s="38">
        <f t="shared" si="1"/>
        <v>0.004578754578754579</v>
      </c>
      <c r="E15" s="38">
        <f t="shared" si="2"/>
        <v>0.004273504273504274</v>
      </c>
      <c r="F15" s="39">
        <f t="shared" si="3"/>
        <v>0.004006410256410257</v>
      </c>
      <c r="G15" s="39">
        <f t="shared" si="4"/>
        <v>0.0037707390648567124</v>
      </c>
      <c r="H15" s="40">
        <f t="shared" si="5"/>
        <v>0.0035612535612535613</v>
      </c>
      <c r="I15" s="40">
        <f t="shared" si="6"/>
        <v>0.003373819163292848</v>
      </c>
      <c r="J15" s="47">
        <f t="shared" si="7"/>
        <v>0.0032051282051282055</v>
      </c>
      <c r="K15" s="51"/>
      <c r="L15" s="52"/>
      <c r="M15" s="56"/>
      <c r="N15" s="57"/>
      <c r="O15" s="9"/>
    </row>
    <row r="16" spans="2:15" ht="16.5" customHeight="1">
      <c r="B16" s="36">
        <v>1200</v>
      </c>
      <c r="C16" s="37">
        <f t="shared" si="0"/>
        <v>0.006410256410256411</v>
      </c>
      <c r="D16" s="38">
        <f t="shared" si="1"/>
        <v>0.005494505494505495</v>
      </c>
      <c r="E16" s="38">
        <f t="shared" si="2"/>
        <v>0.005128205128205128</v>
      </c>
      <c r="F16" s="39">
        <f t="shared" si="3"/>
        <v>0.004807692307692308</v>
      </c>
      <c r="G16" s="39">
        <f t="shared" si="4"/>
        <v>0.004524886877828055</v>
      </c>
      <c r="H16" s="40">
        <f t="shared" si="5"/>
        <v>0.004273504273504273</v>
      </c>
      <c r="I16" s="40">
        <f t="shared" si="6"/>
        <v>0.004048582995951418</v>
      </c>
      <c r="J16" s="41">
        <f t="shared" si="7"/>
        <v>0.0038461538461538464</v>
      </c>
      <c r="K16" s="58"/>
      <c r="L16" s="59"/>
      <c r="M16" s="56"/>
      <c r="N16" s="57"/>
      <c r="O16" s="9"/>
    </row>
    <row r="17" spans="2:15" ht="16.5" customHeight="1">
      <c r="B17" s="36">
        <v>1400</v>
      </c>
      <c r="C17" s="37">
        <f t="shared" si="0"/>
        <v>0.00747863247863248</v>
      </c>
      <c r="D17" s="38">
        <f t="shared" si="1"/>
        <v>0.006410256410256411</v>
      </c>
      <c r="E17" s="38">
        <f t="shared" si="2"/>
        <v>0.005982905982905983</v>
      </c>
      <c r="F17" s="39">
        <f t="shared" si="3"/>
        <v>0.005608974358974359</v>
      </c>
      <c r="G17" s="39">
        <f t="shared" si="4"/>
        <v>0.005279034690799398</v>
      </c>
      <c r="H17" s="40">
        <f t="shared" si="5"/>
        <v>0.004985754985754986</v>
      </c>
      <c r="I17" s="40">
        <f t="shared" si="6"/>
        <v>0.004723346828609987</v>
      </c>
      <c r="J17" s="47">
        <f t="shared" si="7"/>
        <v>0.004487179487179488</v>
      </c>
      <c r="K17" s="60"/>
      <c r="L17" s="61"/>
      <c r="M17" s="56"/>
      <c r="N17" s="57"/>
      <c r="O17" s="9"/>
    </row>
    <row r="18" spans="2:15" ht="16.5" customHeight="1">
      <c r="B18" s="36">
        <v>1500</v>
      </c>
      <c r="C18" s="37">
        <f t="shared" si="0"/>
        <v>0.008012820512820514</v>
      </c>
      <c r="D18" s="38">
        <f t="shared" si="1"/>
        <v>0.006868131868131869</v>
      </c>
      <c r="E18" s="38">
        <f t="shared" si="2"/>
        <v>0.006410256410256411</v>
      </c>
      <c r="F18" s="39">
        <f t="shared" si="3"/>
        <v>0.006009615384615384</v>
      </c>
      <c r="G18" s="39">
        <f t="shared" si="4"/>
        <v>0.005656108597285069</v>
      </c>
      <c r="H18" s="40">
        <f t="shared" si="5"/>
        <v>0.005341880341880343</v>
      </c>
      <c r="I18" s="40">
        <f t="shared" si="6"/>
        <v>0.005060728744939271</v>
      </c>
      <c r="J18" s="47">
        <f t="shared" si="7"/>
        <v>0.004807692307692308</v>
      </c>
      <c r="K18" s="60"/>
      <c r="L18" s="61"/>
      <c r="M18" s="9"/>
      <c r="N18" s="9"/>
      <c r="O18" s="9"/>
    </row>
    <row r="19" spans="2:15" ht="16.5" customHeight="1">
      <c r="B19" s="36">
        <v>1600</v>
      </c>
      <c r="C19" s="37">
        <f t="shared" si="0"/>
        <v>0.008547008547008548</v>
      </c>
      <c r="D19" s="38">
        <f t="shared" si="1"/>
        <v>0.007326007326007327</v>
      </c>
      <c r="E19" s="38">
        <f t="shared" si="2"/>
        <v>0.006837606837606838</v>
      </c>
      <c r="F19" s="39">
        <f t="shared" si="3"/>
        <v>0.006410256410256411</v>
      </c>
      <c r="G19" s="39">
        <f t="shared" si="4"/>
        <v>0.006033182503770739</v>
      </c>
      <c r="H19" s="40">
        <f t="shared" si="5"/>
        <v>0.005698005698005698</v>
      </c>
      <c r="I19" s="40">
        <f t="shared" si="6"/>
        <v>0.005398110661268556</v>
      </c>
      <c r="J19" s="47">
        <f t="shared" si="7"/>
        <v>0.005128205128205128</v>
      </c>
      <c r="K19" s="62"/>
      <c r="L19" s="63"/>
      <c r="M19" s="9"/>
      <c r="N19" s="9"/>
      <c r="O19" s="9"/>
    </row>
    <row r="20" spans="2:15" ht="16.5" customHeight="1">
      <c r="B20" s="36">
        <v>2000</v>
      </c>
      <c r="C20" s="37">
        <f t="shared" si="0"/>
        <v>0.010683760683760686</v>
      </c>
      <c r="D20" s="38">
        <f t="shared" si="1"/>
        <v>0.009157509157509158</v>
      </c>
      <c r="E20" s="38">
        <f t="shared" si="2"/>
        <v>0.008547008547008548</v>
      </c>
      <c r="F20" s="39">
        <f t="shared" si="3"/>
        <v>0.008012820512820514</v>
      </c>
      <c r="G20" s="39">
        <f t="shared" si="4"/>
        <v>0.007541478129713425</v>
      </c>
      <c r="H20" s="40">
        <f t="shared" si="5"/>
        <v>0.007122507122507123</v>
      </c>
      <c r="I20" s="40">
        <f t="shared" si="6"/>
        <v>0.006747638326585696</v>
      </c>
      <c r="J20" s="47">
        <f t="shared" si="7"/>
        <v>0.006410256410256411</v>
      </c>
      <c r="K20" s="64" t="s">
        <v>6</v>
      </c>
      <c r="L20" s="65"/>
      <c r="M20" s="9"/>
      <c r="N20" s="9"/>
      <c r="O20" s="9"/>
    </row>
    <row r="21" spans="2:18" ht="16.5" customHeight="1">
      <c r="B21" s="36">
        <v>2500</v>
      </c>
      <c r="C21" s="37">
        <f t="shared" si="0"/>
        <v>0.013354700854700856</v>
      </c>
      <c r="D21" s="38">
        <f t="shared" si="1"/>
        <v>0.011446886446886448</v>
      </c>
      <c r="E21" s="38">
        <f t="shared" si="2"/>
        <v>0.010683760683760686</v>
      </c>
      <c r="F21" s="39">
        <f t="shared" si="3"/>
        <v>0.010016025641025642</v>
      </c>
      <c r="G21" s="39">
        <f t="shared" si="4"/>
        <v>0.009426847662141781</v>
      </c>
      <c r="H21" s="40">
        <f t="shared" si="5"/>
        <v>0.008903133903133903</v>
      </c>
      <c r="I21" s="40">
        <f t="shared" si="6"/>
        <v>0.00843454790823212</v>
      </c>
      <c r="J21" s="47">
        <f t="shared" si="7"/>
        <v>0.008012820512820514</v>
      </c>
      <c r="K21" s="66" t="s">
        <v>7</v>
      </c>
      <c r="L21" s="67" t="s">
        <v>8</v>
      </c>
      <c r="M21" s="9"/>
      <c r="N21" s="9"/>
      <c r="O21" s="9"/>
      <c r="R21" s="68"/>
    </row>
    <row r="22" spans="2:15" ht="16.5" customHeight="1">
      <c r="B22" s="36">
        <v>3000</v>
      </c>
      <c r="C22" s="37">
        <f t="shared" si="0"/>
        <v>0.016025641025641028</v>
      </c>
      <c r="D22" s="38">
        <f t="shared" si="1"/>
        <v>0.013736263736263738</v>
      </c>
      <c r="E22" s="38">
        <f t="shared" si="2"/>
        <v>0.012820512820512822</v>
      </c>
      <c r="F22" s="39">
        <f t="shared" si="3"/>
        <v>0.012019230769230768</v>
      </c>
      <c r="G22" s="39">
        <f t="shared" si="4"/>
        <v>0.011312217194570137</v>
      </c>
      <c r="H22" s="40">
        <f t="shared" si="5"/>
        <v>0.010683760683760686</v>
      </c>
      <c r="I22" s="40">
        <f t="shared" si="6"/>
        <v>0.010121457489878543</v>
      </c>
      <c r="J22" s="69">
        <f t="shared" si="7"/>
        <v>0.009615384615384616</v>
      </c>
      <c r="K22" s="70" t="s">
        <v>9</v>
      </c>
      <c r="L22" s="71" t="s">
        <v>10</v>
      </c>
      <c r="M22" s="9"/>
      <c r="N22" s="9"/>
      <c r="O22" s="9"/>
    </row>
    <row r="23" spans="2:15" ht="16.5" customHeight="1">
      <c r="B23" s="36">
        <v>4000</v>
      </c>
      <c r="C23" s="37">
        <f t="shared" si="0"/>
        <v>0.02136752136752137</v>
      </c>
      <c r="D23" s="38">
        <f t="shared" si="1"/>
        <v>0.018315018315018316</v>
      </c>
      <c r="E23" s="38">
        <f t="shared" si="2"/>
        <v>0.017094017094017096</v>
      </c>
      <c r="F23" s="39">
        <f t="shared" si="3"/>
        <v>0.016025641025641028</v>
      </c>
      <c r="G23" s="39">
        <f t="shared" si="4"/>
        <v>0.01508295625942685</v>
      </c>
      <c r="H23" s="40">
        <f t="shared" si="5"/>
        <v>0.014245014245014245</v>
      </c>
      <c r="I23" s="72">
        <f t="shared" si="6"/>
        <v>0.013495276653171392</v>
      </c>
      <c r="J23" s="73"/>
      <c r="K23" s="74">
        <v>1</v>
      </c>
      <c r="L23" s="75">
        <f>($H$2/3.6)*30</f>
        <v>108.33333333333333</v>
      </c>
      <c r="M23" s="9"/>
      <c r="N23" s="9"/>
      <c r="O23" s="9"/>
    </row>
    <row r="24" spans="2:15" ht="16.5" customHeight="1">
      <c r="B24" s="36">
        <v>5000</v>
      </c>
      <c r="C24" s="37">
        <f t="shared" si="0"/>
        <v>0.02670940170940171</v>
      </c>
      <c r="D24" s="38">
        <f t="shared" si="1"/>
        <v>0.022893772893772896</v>
      </c>
      <c r="E24" s="38">
        <f t="shared" si="2"/>
        <v>0.02136752136752137</v>
      </c>
      <c r="F24" s="39">
        <f t="shared" si="3"/>
        <v>0.020032051282051284</v>
      </c>
      <c r="G24" s="39">
        <f t="shared" si="4"/>
        <v>0.018853695324283562</v>
      </c>
      <c r="H24" s="40">
        <f t="shared" si="5"/>
        <v>0.017806267806267807</v>
      </c>
      <c r="I24" s="72">
        <f t="shared" si="6"/>
        <v>0.01686909581646424</v>
      </c>
      <c r="J24" s="60"/>
      <c r="K24" s="74">
        <v>1.1</v>
      </c>
      <c r="L24" s="75">
        <f>($H$2/3.6)*30*1.1</f>
        <v>119.16666666666667</v>
      </c>
      <c r="M24" s="9"/>
      <c r="N24" s="9"/>
      <c r="O24" s="9"/>
    </row>
    <row r="25" spans="2:15" ht="16.5" customHeight="1">
      <c r="B25" s="36">
        <v>6000</v>
      </c>
      <c r="C25" s="37">
        <f t="shared" si="0"/>
        <v>0.032051282051282055</v>
      </c>
      <c r="D25" s="38">
        <f t="shared" si="1"/>
        <v>0.027472527472527476</v>
      </c>
      <c r="E25" s="38">
        <f t="shared" si="2"/>
        <v>0.025641025641025644</v>
      </c>
      <c r="F25" s="39">
        <f t="shared" si="3"/>
        <v>0.024038461538461536</v>
      </c>
      <c r="G25" s="39">
        <f t="shared" si="4"/>
        <v>0.022624434389140274</v>
      </c>
      <c r="H25" s="40">
        <f t="shared" si="5"/>
        <v>0.02136752136752137</v>
      </c>
      <c r="I25" s="72">
        <f t="shared" si="6"/>
        <v>0.020242914979757085</v>
      </c>
      <c r="J25" s="60"/>
      <c r="K25" s="76">
        <v>1.2</v>
      </c>
      <c r="L25" s="77">
        <f>($H$2/3.6)*30*1.2</f>
        <v>130</v>
      </c>
      <c r="M25" s="57"/>
      <c r="N25" s="9"/>
      <c r="O25" s="9"/>
    </row>
    <row r="26" spans="2:15" ht="16.5" customHeight="1">
      <c r="B26" s="36">
        <v>7000</v>
      </c>
      <c r="C26" s="37">
        <f t="shared" si="0"/>
        <v>0.03739316239316239</v>
      </c>
      <c r="D26" s="38">
        <f t="shared" si="1"/>
        <v>0.032051282051282055</v>
      </c>
      <c r="E26" s="38">
        <f t="shared" si="2"/>
        <v>0.029914529914529916</v>
      </c>
      <c r="F26" s="39">
        <f t="shared" si="3"/>
        <v>0.028044871794871792</v>
      </c>
      <c r="G26" s="39">
        <f t="shared" si="4"/>
        <v>0.026395173453996983</v>
      </c>
      <c r="H26" s="40">
        <f t="shared" si="5"/>
        <v>0.02492877492877493</v>
      </c>
      <c r="I26" s="72">
        <f t="shared" si="6"/>
        <v>0.023616734143049933</v>
      </c>
      <c r="J26" s="62"/>
      <c r="K26" s="62"/>
      <c r="L26" s="63"/>
      <c r="M26" s="78"/>
      <c r="N26" s="9"/>
      <c r="O26" s="9"/>
    </row>
    <row r="27" spans="2:15" ht="16.5" customHeight="1">
      <c r="B27" s="36">
        <v>8000</v>
      </c>
      <c r="C27" s="37">
        <f t="shared" si="0"/>
        <v>0.04273504273504274</v>
      </c>
      <c r="D27" s="38">
        <f t="shared" si="1"/>
        <v>0.03663003663003663</v>
      </c>
      <c r="E27" s="38">
        <f t="shared" si="2"/>
        <v>0.03418803418803419</v>
      </c>
      <c r="F27" s="39">
        <f t="shared" si="3"/>
        <v>0.032051282051282055</v>
      </c>
      <c r="G27" s="39">
        <f t="shared" si="4"/>
        <v>0.0301659125188537</v>
      </c>
      <c r="H27" s="40">
        <f t="shared" si="5"/>
        <v>0.02849002849002849</v>
      </c>
      <c r="I27" s="72">
        <f t="shared" si="6"/>
        <v>0.026990553306342785</v>
      </c>
      <c r="J27" s="79" t="s">
        <v>11</v>
      </c>
      <c r="K27" s="80"/>
      <c r="L27" s="81"/>
      <c r="M27" s="82"/>
      <c r="N27" s="9"/>
      <c r="O27" s="9"/>
    </row>
    <row r="28" spans="2:15" ht="16.5" customHeight="1">
      <c r="B28" s="36">
        <v>9000</v>
      </c>
      <c r="C28" s="37">
        <f t="shared" si="0"/>
        <v>0.04807692307692308</v>
      </c>
      <c r="D28" s="38">
        <f t="shared" si="1"/>
        <v>0.04120879120879121</v>
      </c>
      <c r="E28" s="38">
        <f t="shared" si="2"/>
        <v>0.03846153846153846</v>
      </c>
      <c r="F28" s="39">
        <f t="shared" si="3"/>
        <v>0.036057692307692304</v>
      </c>
      <c r="G28" s="39">
        <f t="shared" si="4"/>
        <v>0.033936651583710405</v>
      </c>
      <c r="H28" s="40">
        <f t="shared" si="5"/>
        <v>0.03205128205128205</v>
      </c>
      <c r="I28" s="72">
        <f t="shared" si="6"/>
        <v>0.030364372469635626</v>
      </c>
      <c r="J28" s="83" t="s">
        <v>12</v>
      </c>
      <c r="K28" s="84"/>
      <c r="L28" s="85">
        <f>(((1/(H$2*1000))*B29)/(H5/100))/24</f>
        <v>0.03561253561253561</v>
      </c>
      <c r="M28" s="82"/>
      <c r="N28" s="9"/>
      <c r="O28" s="9"/>
    </row>
    <row r="29" spans="2:15" ht="16.5" customHeight="1">
      <c r="B29" s="36">
        <v>10000</v>
      </c>
      <c r="C29" s="37">
        <f t="shared" si="0"/>
        <v>0.05341880341880342</v>
      </c>
      <c r="D29" s="38">
        <f t="shared" si="1"/>
        <v>0.04578754578754579</v>
      </c>
      <c r="E29" s="38">
        <f t="shared" si="2"/>
        <v>0.04273504273504274</v>
      </c>
      <c r="F29" s="39">
        <f t="shared" si="3"/>
        <v>0.04006410256410257</v>
      </c>
      <c r="G29" s="39">
        <f t="shared" si="4"/>
        <v>0.037707390648567124</v>
      </c>
      <c r="H29" s="86">
        <f t="shared" si="5"/>
        <v>0.03561253561253561</v>
      </c>
      <c r="I29" s="72">
        <f t="shared" si="6"/>
        <v>0.03373819163292848</v>
      </c>
      <c r="J29" s="87" t="s">
        <v>13</v>
      </c>
      <c r="K29" s="88"/>
      <c r="L29" s="89">
        <f>(((1/(H$2*1000))*B33)/(G5/100))/24</f>
        <v>0.07956259426847663</v>
      </c>
      <c r="M29" s="82"/>
      <c r="N29" s="9"/>
      <c r="O29" s="9"/>
    </row>
    <row r="30" spans="2:15" ht="16.5" customHeight="1">
      <c r="B30" s="36">
        <v>12000</v>
      </c>
      <c r="C30" s="37">
        <f t="shared" si="0"/>
        <v>0.06410256410256411</v>
      </c>
      <c r="D30" s="38">
        <f t="shared" si="1"/>
        <v>0.05494505494505495</v>
      </c>
      <c r="E30" s="38">
        <f t="shared" si="2"/>
        <v>0.05128205128205129</v>
      </c>
      <c r="F30" s="39">
        <f t="shared" si="3"/>
        <v>0.04807692307692307</v>
      </c>
      <c r="G30" s="39">
        <f t="shared" si="4"/>
        <v>0.04524886877828055</v>
      </c>
      <c r="H30" s="40">
        <f t="shared" si="5"/>
        <v>0.04273504273504274</v>
      </c>
      <c r="I30" s="72">
        <f t="shared" si="6"/>
        <v>0.04048582995951417</v>
      </c>
      <c r="J30" s="90" t="s">
        <v>14</v>
      </c>
      <c r="K30" s="91"/>
      <c r="L30" s="92">
        <f>(((1/(H$2*1000))*B34)/(F5/100))/24</f>
        <v>0.16905048076923077</v>
      </c>
      <c r="M30" s="82"/>
      <c r="N30" s="9"/>
      <c r="O30" s="9"/>
    </row>
    <row r="31" spans="2:15" ht="16.5" customHeight="1">
      <c r="B31" s="36">
        <v>15000</v>
      </c>
      <c r="C31" s="37">
        <f t="shared" si="0"/>
        <v>0.08012820512820513</v>
      </c>
      <c r="D31" s="38">
        <f t="shared" si="1"/>
        <v>0.0686813186813187</v>
      </c>
      <c r="E31" s="38">
        <f t="shared" si="2"/>
        <v>0.06410256410256411</v>
      </c>
      <c r="F31" s="39">
        <f t="shared" si="3"/>
        <v>0.06009615384615385</v>
      </c>
      <c r="G31" s="39">
        <f t="shared" si="4"/>
        <v>0.05656108597285069</v>
      </c>
      <c r="H31" s="93">
        <f t="shared" si="5"/>
        <v>0.05341880341880342</v>
      </c>
      <c r="I31" s="94">
        <f t="shared" si="6"/>
        <v>0.05060728744939272</v>
      </c>
      <c r="L31" s="95"/>
      <c r="M31" s="82"/>
      <c r="N31" s="9"/>
      <c r="O31" s="9"/>
    </row>
    <row r="32" spans="2:15" ht="16.5" customHeight="1">
      <c r="B32" s="36">
        <v>20000</v>
      </c>
      <c r="C32" s="37">
        <f t="shared" si="0"/>
        <v>0.10683760683760685</v>
      </c>
      <c r="D32" s="38">
        <f t="shared" si="1"/>
        <v>0.09157509157509158</v>
      </c>
      <c r="E32" s="38">
        <f t="shared" si="2"/>
        <v>0.08547008547008549</v>
      </c>
      <c r="F32" s="39">
        <f t="shared" si="3"/>
        <v>0.08012820512820513</v>
      </c>
      <c r="G32" s="96">
        <f t="shared" si="4"/>
        <v>0.07541478129713425</v>
      </c>
      <c r="H32" s="97"/>
      <c r="I32" s="98"/>
      <c r="J32" s="99" t="s">
        <v>15</v>
      </c>
      <c r="K32" s="100"/>
      <c r="L32" s="101"/>
      <c r="M32" s="82"/>
      <c r="N32" s="9"/>
      <c r="O32" s="9"/>
    </row>
    <row r="33" spans="2:15" ht="16.5" customHeight="1">
      <c r="B33" s="36">
        <v>21100</v>
      </c>
      <c r="C33" s="37">
        <f t="shared" si="0"/>
        <v>0.11271367521367522</v>
      </c>
      <c r="D33" s="38">
        <f t="shared" si="1"/>
        <v>0.09661172161172162</v>
      </c>
      <c r="E33" s="38">
        <f t="shared" si="2"/>
        <v>0.09017094017094017</v>
      </c>
      <c r="F33" s="39">
        <f t="shared" si="3"/>
        <v>0.0845352564102564</v>
      </c>
      <c r="G33" s="102">
        <f t="shared" si="4"/>
        <v>0.07956259426847663</v>
      </c>
      <c r="H33" s="103"/>
      <c r="I33" s="104"/>
      <c r="J33" s="105" t="s">
        <v>12</v>
      </c>
      <c r="K33" s="106"/>
      <c r="L33" s="107">
        <f>H29/10</f>
        <v>0.0035612535612535613</v>
      </c>
      <c r="M33" s="9"/>
      <c r="N33" s="9"/>
      <c r="O33" s="9"/>
    </row>
    <row r="34" spans="2:15" ht="16.5" customHeight="1">
      <c r="B34" s="36">
        <v>42195</v>
      </c>
      <c r="C34" s="37">
        <f t="shared" si="0"/>
        <v>0.22540064102564106</v>
      </c>
      <c r="D34" s="38">
        <f t="shared" si="1"/>
        <v>0.19320054945054946</v>
      </c>
      <c r="E34" s="38">
        <f t="shared" si="2"/>
        <v>0.18032051282051284</v>
      </c>
      <c r="F34" s="108">
        <f t="shared" si="3"/>
        <v>0.16905048076923077</v>
      </c>
      <c r="G34" s="96">
        <f t="shared" si="4"/>
        <v>0.15910633484162898</v>
      </c>
      <c r="H34" s="109"/>
      <c r="I34" s="110"/>
      <c r="J34" s="111" t="s">
        <v>13</v>
      </c>
      <c r="K34" s="112"/>
      <c r="L34" s="113">
        <f>G33/21.1</f>
        <v>0.003770739064856712</v>
      </c>
      <c r="M34" s="9"/>
      <c r="N34" s="9"/>
      <c r="O34" s="9"/>
    </row>
    <row r="35" spans="2:15" ht="16.5" customHeight="1">
      <c r="B35" s="36">
        <v>50000</v>
      </c>
      <c r="C35" s="114">
        <f t="shared" si="0"/>
        <v>0.2670940170940171</v>
      </c>
      <c r="D35" s="115">
        <f t="shared" si="1"/>
        <v>0.22893772893772898</v>
      </c>
      <c r="E35" s="115">
        <f t="shared" si="2"/>
        <v>0.2136752136752137</v>
      </c>
      <c r="F35" s="116">
        <f t="shared" si="3"/>
        <v>0.2003205128205128</v>
      </c>
      <c r="G35" s="117">
        <f t="shared" si="4"/>
        <v>0.1885369532428356</v>
      </c>
      <c r="H35" s="118"/>
      <c r="I35" s="119"/>
      <c r="J35" s="120" t="s">
        <v>14</v>
      </c>
      <c r="K35" s="121"/>
      <c r="L35" s="122">
        <f>F34/42.195</f>
        <v>0.004006410256410256</v>
      </c>
      <c r="M35" s="9"/>
      <c r="N35" s="9"/>
      <c r="O35" s="9"/>
    </row>
    <row r="36" spans="8:12" ht="13.5">
      <c r="H36" s="82"/>
      <c r="I36" s="78"/>
      <c r="J36" s="82"/>
      <c r="K36" s="82"/>
      <c r="L36" s="82"/>
    </row>
    <row r="37" spans="8:12" ht="13.5">
      <c r="H37" s="82"/>
      <c r="I37" s="78"/>
      <c r="J37" s="82"/>
      <c r="K37" s="82"/>
      <c r="L37" s="82"/>
    </row>
    <row r="38" spans="8:12" ht="13.5">
      <c r="H38" s="82"/>
      <c r="I38" s="78"/>
      <c r="J38" s="82"/>
      <c r="K38" s="82"/>
      <c r="L38" s="82"/>
    </row>
    <row r="39" spans="8:12" ht="13.5">
      <c r="H39" s="82"/>
      <c r="I39" s="78"/>
      <c r="J39" s="82"/>
      <c r="K39" s="82"/>
      <c r="L39" s="82"/>
    </row>
  </sheetData>
  <sheetProtection selectLockedCells="1" selectUnlockedCells="1"/>
  <printOptions horizontalCentered="1" verticalCentered="1"/>
  <pageMargins left="0.27569444444444446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</cp:lastModifiedBy>
  <dcterms:modified xsi:type="dcterms:W3CDTF">2019-10-28T18:12:41Z</dcterms:modified>
  <cp:category/>
  <cp:version/>
  <cp:contentType/>
  <cp:contentStatus/>
</cp:coreProperties>
</file>